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1" windowWidth="11340" windowHeight="8074" firstSheet="2" activeTab="5"/>
  </bookViews>
  <sheets>
    <sheet name="Quality Life Foundation" sheetId="1" r:id="rId1"/>
    <sheet name="Quality Life Goals " sheetId="2" r:id="rId2"/>
    <sheet name="Quality Life Dreams" sheetId="3" r:id="rId3"/>
    <sheet name="Quality Life Days Planning" sheetId="4" r:id="rId4"/>
    <sheet name="Weekly &amp; Daily Activities " sheetId="5" r:id="rId5"/>
    <sheet name="Goal Accountability" sheetId="6" r:id="rId6"/>
  </sheets>
  <definedNames>
    <definedName name="_xlnm.Print_Area" localSheetId="1">'Quality Life Goals '!$A$1:$J$60</definedName>
    <definedName name="_xlnm.Print_Area" localSheetId="4">'Weekly &amp; Daily Activities '!$A$2:$M$51</definedName>
  </definedNames>
  <calcPr fullCalcOnLoad="1"/>
</workbook>
</file>

<file path=xl/sharedStrings.xml><?xml version="1.0" encoding="utf-8"?>
<sst xmlns="http://schemas.openxmlformats.org/spreadsheetml/2006/main" count="379" uniqueCount="304">
  <si>
    <t>Business:</t>
  </si>
  <si>
    <t>Personal:</t>
  </si>
  <si>
    <t>Monday</t>
  </si>
  <si>
    <t>Tuesday</t>
  </si>
  <si>
    <t>Wednesday</t>
  </si>
  <si>
    <t>Saturday</t>
  </si>
  <si>
    <t>Thursday</t>
  </si>
  <si>
    <t>Friday</t>
  </si>
  <si>
    <t>Sunday</t>
  </si>
  <si>
    <t>[40 weeks per annum]</t>
  </si>
  <si>
    <t>Total Time</t>
  </si>
  <si>
    <t>Spare time</t>
  </si>
  <si>
    <t>4. Corporate philanthopy (2 hours per week)</t>
  </si>
  <si>
    <t>* Monthly take Friday PM off</t>
  </si>
  <si>
    <t>** Finish at 9.00pm at night</t>
  </si>
  <si>
    <t>Sound Health</t>
  </si>
  <si>
    <t>Philanthropy</t>
  </si>
  <si>
    <t>Happy Relationships</t>
  </si>
  <si>
    <t>Recreational Enjoyment</t>
  </si>
  <si>
    <t>Financial Freedom</t>
  </si>
  <si>
    <t>Career/Business Fulfillment</t>
  </si>
  <si>
    <t>Goal Theme</t>
  </si>
  <si>
    <t>Work: Training, delivery of services, processes, management and admin, sales calls</t>
  </si>
  <si>
    <t>Key Questions:</t>
  </si>
  <si>
    <t>2. What could have been done better?</t>
  </si>
  <si>
    <t>1. What went well for the week?</t>
  </si>
  <si>
    <t>4. What am I avoiding?</t>
  </si>
  <si>
    <t>5. What has created energy for me?</t>
  </si>
  <si>
    <t xml:space="preserve">June </t>
  </si>
  <si>
    <t>July</t>
  </si>
  <si>
    <t>Quality Life: Having the courage to live my unique design, in harmony and without regret</t>
  </si>
  <si>
    <t>Quality Life Days Planning</t>
  </si>
  <si>
    <t>Weekends</t>
  </si>
  <si>
    <t>Public Holidays</t>
  </si>
  <si>
    <t>Vacation Leave</t>
  </si>
  <si>
    <t>days</t>
  </si>
  <si>
    <t>January</t>
  </si>
  <si>
    <t>February</t>
  </si>
  <si>
    <t>March</t>
  </si>
  <si>
    <t>April</t>
  </si>
  <si>
    <t>May</t>
  </si>
  <si>
    <t>August</t>
  </si>
  <si>
    <t>September</t>
  </si>
  <si>
    <t>October</t>
  </si>
  <si>
    <t>November</t>
  </si>
  <si>
    <t>December</t>
  </si>
  <si>
    <t>TOTAL</t>
  </si>
  <si>
    <t>Adventure Retreat</t>
  </si>
  <si>
    <t>Family Vacation</t>
  </si>
  <si>
    <t>Normal Weekends</t>
  </si>
  <si>
    <t>Life Time</t>
  </si>
  <si>
    <t>Annual</t>
  </si>
  <si>
    <t>Monthly</t>
  </si>
  <si>
    <t>1 once in a life time family experience</t>
  </si>
  <si>
    <t>Play 4 Top 100 golf courses per year</t>
  </si>
  <si>
    <t>Primary Goal Type</t>
  </si>
  <si>
    <t>1 destination trip with Jennifer</t>
  </si>
  <si>
    <t>Build personal wealth of US$25m ex business assets + home</t>
  </si>
  <si>
    <t>Private school education for children</t>
  </si>
  <si>
    <t>1 new destination for adventure</t>
  </si>
  <si>
    <t>Donate 10% of income to education, human development and sports iniatives</t>
  </si>
  <si>
    <t>What I will cultivate in my life:</t>
  </si>
  <si>
    <t>Write a series of books - 1 to be a NY best seller</t>
  </si>
  <si>
    <t>Enjoying sports</t>
  </si>
  <si>
    <t>Maintaining health for an active life</t>
  </si>
  <si>
    <t>Building personal wealth to live with meaning</t>
  </si>
  <si>
    <t>Engaging in generous purpose based giving</t>
  </si>
  <si>
    <t>140 days (no internet or phone)</t>
  </si>
  <si>
    <t>Space for rejuvination, innovation and relationships</t>
  </si>
  <si>
    <t>Being a respected as a strategic business leader who influences change</t>
  </si>
  <si>
    <t>Watching cricket in every playing country</t>
  </si>
  <si>
    <t>Playing golf on top 100 world golf courses</t>
  </si>
  <si>
    <t>Host 4 dinner parties per year</t>
  </si>
  <si>
    <t>Write 2 e-books/pa</t>
  </si>
  <si>
    <t>Attend 6 children activity events</t>
  </si>
  <si>
    <t>2 date nights with Jennifer</t>
  </si>
  <si>
    <t>2 one on one outings with K and H</t>
  </si>
  <si>
    <t>Journal 20 times/month</t>
  </si>
  <si>
    <t>Experience every continent and major culture</t>
  </si>
  <si>
    <t>Mentor 1 person per MONTH</t>
  </si>
  <si>
    <t>HUGH MASSIE QUALITY LIFE GOALS</t>
  </si>
  <si>
    <t>HUGH MASSIE MONTHLY ACTIVITIES</t>
  </si>
  <si>
    <t>3. What adjustments could be made?</t>
  </si>
  <si>
    <t>3. Writing Book and Blogs</t>
  </si>
  <si>
    <t xml:space="preserve">2. Product Packaging/Research </t>
  </si>
  <si>
    <t>1. Office Work (7 hours @ 5 days)*</t>
  </si>
  <si>
    <t>10 New Business Relationships</t>
  </si>
  <si>
    <t>Disconnect Long Weekends</t>
  </si>
  <si>
    <t>Total available</t>
  </si>
  <si>
    <t>Goal</t>
  </si>
  <si>
    <t>Normal weekends</t>
  </si>
  <si>
    <t>Disconnect long weekends</t>
  </si>
  <si>
    <t>Family vacation</t>
  </si>
  <si>
    <t>Adventure retreat</t>
  </si>
  <si>
    <t>Available Free Days:</t>
  </si>
  <si>
    <t>Free Days Goal</t>
  </si>
  <si>
    <t>Business Days</t>
  </si>
  <si>
    <t>Office days</t>
  </si>
  <si>
    <t>Free Days Allocation</t>
  </si>
  <si>
    <t>Total</t>
  </si>
  <si>
    <t>Business Travel</t>
  </si>
  <si>
    <t>DNA - USA+ Global</t>
  </si>
  <si>
    <t>Having once in a life-time adventure travel experiences for life inspiration</t>
  </si>
  <si>
    <t>Being a great husband, father and friend for building deep relationships</t>
  </si>
  <si>
    <t>Be at home for dinner or bfast 20 times midweek</t>
  </si>
  <si>
    <t>Achieved</t>
  </si>
  <si>
    <t>Weekly</t>
  </si>
  <si>
    <t>Philanthropy/Planned Giving</t>
  </si>
  <si>
    <t>24 key note presentations per year</t>
  </si>
  <si>
    <t xml:space="preserve">YTD </t>
  </si>
  <si>
    <t>YTD</t>
  </si>
  <si>
    <t>On Target</t>
  </si>
  <si>
    <t>Children time (2 one on one outings with each)</t>
  </si>
  <si>
    <t>Spousal date nights (2 per month)</t>
  </si>
  <si>
    <t>Family meals (5 mid week breakfasts or dinners weekly)</t>
  </si>
  <si>
    <t>Play Golf</t>
  </si>
  <si>
    <t>Play Top 100 Golf courses (4 annually)</t>
  </si>
  <si>
    <t>Reading (1 book per month)</t>
  </si>
  <si>
    <t>Free Days (140 per year)</t>
  </si>
  <si>
    <t>Medical Check Up's (2 per year)</t>
  </si>
  <si>
    <t>Dental Check Up's (2 per year</t>
  </si>
  <si>
    <t>Adventure travel (1 new destination per year)</t>
  </si>
  <si>
    <t>Spousal travel (1 time per year with Jennifer)</t>
  </si>
  <si>
    <t>Family travel (1 once in a life time experience)</t>
  </si>
  <si>
    <t>Host Dinner Parties (Host 4 per year)</t>
  </si>
  <si>
    <t>DNA Enterprise Contracts (5 per year)</t>
  </si>
  <si>
    <t>24 Key Note Presentations</t>
  </si>
  <si>
    <t>Month End Weight</t>
  </si>
  <si>
    <t>Quality Life Dreams</t>
  </si>
  <si>
    <t>To do</t>
  </si>
  <si>
    <t>Done/Achieved</t>
  </si>
  <si>
    <t>Family</t>
  </si>
  <si>
    <t>2 Dogs</t>
  </si>
  <si>
    <t>International Business</t>
  </si>
  <si>
    <t>Youth Foundation</t>
  </si>
  <si>
    <t>Core Life Foundations</t>
  </si>
  <si>
    <t>Activities</t>
  </si>
  <si>
    <t>Done</t>
  </si>
  <si>
    <t>Watch Wimbledon</t>
  </si>
  <si>
    <t>Watch Ashes Test at Lords</t>
  </si>
  <si>
    <t>Watch Cricket in India</t>
  </si>
  <si>
    <t>Play golf at Augusta</t>
  </si>
  <si>
    <t>Watch Elton John in Concert</t>
  </si>
  <si>
    <t>Golf handicap &lt;3</t>
  </si>
  <si>
    <t>Play "Royal" Course in AU</t>
  </si>
  <si>
    <t>Visit Alaska</t>
  </si>
  <si>
    <t>Visit Costa Rica</t>
  </si>
  <si>
    <t>Visit Argentina</t>
  </si>
  <si>
    <t>Visit Spain</t>
  </si>
  <si>
    <t>Visit Portgual</t>
  </si>
  <si>
    <t>Visit Amalfi Coast</t>
  </si>
  <si>
    <t>Present at a major university</t>
  </si>
  <si>
    <t>Viist Chile</t>
  </si>
  <si>
    <t>Visit Russia</t>
  </si>
  <si>
    <t>Visit Africa</t>
  </si>
  <si>
    <t>Play Bristish Open Golf Courses</t>
  </si>
  <si>
    <t>Play Top 100 Courses in USA</t>
  </si>
  <si>
    <t>Rolling Stones Concert</t>
  </si>
  <si>
    <t>Visit Italy</t>
  </si>
  <si>
    <t>Visit Berlin</t>
  </si>
  <si>
    <t>Viist Madrid</t>
  </si>
  <si>
    <t>Visit Paris/Loire</t>
  </si>
  <si>
    <t>Visit Romania</t>
  </si>
  <si>
    <t>Visit Amsterdam</t>
  </si>
  <si>
    <t>Visit Lapland</t>
  </si>
  <si>
    <t>Visit Nordic Waterways</t>
  </si>
  <si>
    <t>Advisory Board</t>
  </si>
  <si>
    <t>Visit Dubai</t>
  </si>
  <si>
    <t>Visit Singapore</t>
  </si>
  <si>
    <t>Visit Thailand</t>
  </si>
  <si>
    <t>Write an autobiography</t>
  </si>
  <si>
    <t>Visit Bora Bora</t>
  </si>
  <si>
    <t>Visit Hawaii</t>
  </si>
  <si>
    <t>Visit Carribean</t>
  </si>
  <si>
    <t>Visit Cuba</t>
  </si>
  <si>
    <t>Visit Maine</t>
  </si>
  <si>
    <t>Visit Broome</t>
  </si>
  <si>
    <t>Viist Japan</t>
  </si>
  <si>
    <t>Visit Antartica</t>
  </si>
  <si>
    <t>Visit Yosemeti</t>
  </si>
  <si>
    <t>Visit Yellowstone</t>
  </si>
  <si>
    <t>Visit Gallapegos</t>
  </si>
  <si>
    <t>Visit Peru</t>
  </si>
  <si>
    <t>Visit Machupichu</t>
  </si>
  <si>
    <t>Sydney Olympics</t>
  </si>
  <si>
    <t>Skiing in Europe</t>
  </si>
  <si>
    <t>Rafting in Idaho</t>
  </si>
  <si>
    <t>Watch Van Morrison Live</t>
  </si>
  <si>
    <t>Visit Iceland</t>
  </si>
  <si>
    <t>Visit Washington DC</t>
  </si>
  <si>
    <t>Visit NYC</t>
  </si>
  <si>
    <t>Visit London</t>
  </si>
  <si>
    <t>Visit Hong Kong</t>
  </si>
  <si>
    <t>Visit Beijing/Shanghai</t>
  </si>
  <si>
    <t>Visit Vietnam</t>
  </si>
  <si>
    <t>Visit Malaysia</t>
  </si>
  <si>
    <t>Visit Turkey</t>
  </si>
  <si>
    <t>Visit Egypt</t>
  </si>
  <si>
    <t>Visit Greece</t>
  </si>
  <si>
    <t>Visit Switzerland</t>
  </si>
  <si>
    <t>Visit Sth Germany</t>
  </si>
  <si>
    <t>Visit Austria</t>
  </si>
  <si>
    <t>Visit Vancouver</t>
  </si>
  <si>
    <t>Visit Montreal</t>
  </si>
  <si>
    <t>Viist Barrier Reef</t>
  </si>
  <si>
    <t>Viist Myrtle Beach for Golf</t>
  </si>
  <si>
    <t>Visit Brussels, Brugge</t>
  </si>
  <si>
    <t>Visit Hungary (Budapest)</t>
  </si>
  <si>
    <t>Visit Czech (Prague)</t>
  </si>
  <si>
    <t>Visit NZ</t>
  </si>
  <si>
    <t>Net Personal Income ($XXk/momth)</t>
  </si>
  <si>
    <t>Maintain weight below 180lbs</t>
  </si>
  <si>
    <t>Relationship to Money (definition of money): Vehicle to pursue meaningful goals and live a life of adventure</t>
  </si>
  <si>
    <t xml:space="preserve">Purpose: Self-empowering people globally to be happy, successful and healthy for longer by unleashing positive behavior and money energy forces accross all areas of their life.  </t>
  </si>
  <si>
    <t>Values: Be reliable, Provide wisdom, Show respect, Demonstrate courage, Be open and mutual</t>
  </si>
  <si>
    <t>X Factor (Unique Gift): Guiding people to make high stakes decisions  with wisdom using a combination of behavior and money insights.</t>
  </si>
  <si>
    <t>Passion: Self-empowering people globally with identity and money clarity so they can build an enhanced relationship to money</t>
  </si>
  <si>
    <t>HUGH MASSIE QUALITY LIFE FOUNDATION</t>
  </si>
  <si>
    <t>Identity: Money Energy Pioneer</t>
  </si>
  <si>
    <t>Business Theme: Raising money consciousness</t>
  </si>
  <si>
    <t>Vision: Build a global behavior and money energy movement based on leading a diverse community of 1 billion relationships by 2030</t>
  </si>
  <si>
    <t>Mission: Pioneering the design and worldwide distribution of the world's most powerful Behavioral Tech Platform delivering real-time behavioral management solutions on a mass-scale basis</t>
  </si>
  <si>
    <t>Performance Strengths:</t>
  </si>
  <si>
    <t>Converts strategic vision to reality</t>
  </si>
  <si>
    <t>Initiates quick action</t>
  </si>
  <si>
    <t>Pursues competitive goals</t>
  </si>
  <si>
    <t>Bold decision-maker</t>
  </si>
  <si>
    <t>Reflective on opportunities</t>
  </si>
  <si>
    <t>Performance Struggles:</t>
  </si>
  <si>
    <t>Business networking</t>
  </si>
  <si>
    <t>May be too driven</t>
  </si>
  <si>
    <t>Minimizing the risks</t>
  </si>
  <si>
    <t>Natural Behavior Talents:</t>
  </si>
  <si>
    <t>Quality Life Measurement: Number of people impacted each year</t>
  </si>
  <si>
    <t>Personal Theme for Decision-Making: Essentialism</t>
  </si>
  <si>
    <t>Boys Without Fathers Charity</t>
  </si>
  <si>
    <t>Life Purpose</t>
  </si>
  <si>
    <t>Pioneer design of a behavior tech platform serving</t>
  </si>
  <si>
    <t>50,000 Coaches and Advisors</t>
  </si>
  <si>
    <t>Health + Recreational Enjoyment</t>
  </si>
  <si>
    <t>[Expand to Families Without Parents]</t>
  </si>
  <si>
    <t>Educating people worldwide to become self-empowered</t>
  </si>
  <si>
    <t>Read 1 book/month</t>
  </si>
  <si>
    <t>Support Youth Development</t>
  </si>
  <si>
    <t>500 ISV + Enterprise Contracts</t>
  </si>
  <si>
    <t xml:space="preserve">Close 10 ISV + Enterprise contracts </t>
  </si>
  <si>
    <t>4 blogs/month</t>
  </si>
  <si>
    <t>Play golf 3 times/month</t>
  </si>
  <si>
    <t>30 mins meditation daily</t>
  </si>
  <si>
    <t>Peloton activity 360 days/year</t>
  </si>
  <si>
    <t>15 Hours of mixed exercise/week with 150 mins of high intensity</t>
  </si>
  <si>
    <t>4 podcasts/month</t>
  </si>
  <si>
    <t>Community</t>
  </si>
  <si>
    <t>1 primary "dream" USA residence</t>
  </si>
  <si>
    <t>1 Billion Relationships (Helix Gateway)</t>
  </si>
  <si>
    <t>5 Befi Capital clients</t>
  </si>
  <si>
    <t>Sleep 8hrs/night</t>
  </si>
  <si>
    <t>Lead an influential money energy program</t>
  </si>
  <si>
    <t>Mentor Youths at 15+</t>
  </si>
  <si>
    <t>Impact 1b relationships per annum</t>
  </si>
  <si>
    <t>Write a best seller</t>
  </si>
  <si>
    <t>Innovation Conference (A360)</t>
  </si>
  <si>
    <t>Innovation Conference</t>
  </si>
  <si>
    <t>45 weeks</t>
  </si>
  <si>
    <t>DNA Australia</t>
  </si>
  <si>
    <t>DNA Canada</t>
  </si>
  <si>
    <t>DNA Sth Africa</t>
  </si>
  <si>
    <t>Business days (incl travel)</t>
  </si>
  <si>
    <t>45 days business travel</t>
  </si>
  <si>
    <t>300 Coaches and Advisors (+700 indirect)</t>
  </si>
  <si>
    <t>6 three day disconnect period/year</t>
  </si>
  <si>
    <t>1. Exercise (15hours weekly)</t>
  </si>
  <si>
    <t>2. Quiet Time  (30 mins daily)</t>
  </si>
  <si>
    <t>12 months</t>
  </si>
  <si>
    <t>3. Children activities</t>
  </si>
  <si>
    <t>4. Golf (1 weekly)</t>
  </si>
  <si>
    <t>5. Healthy eating (6 days)</t>
  </si>
  <si>
    <t>6. Sufficient sleep (8 hours per night)</t>
  </si>
  <si>
    <t>7. Reading (1 hour per day)</t>
  </si>
  <si>
    <t>8. Phone call with 4 friends (120 mins/week)</t>
  </si>
  <si>
    <t>9. 1 Call with Family member/week</t>
  </si>
  <si>
    <t>5. Building Personal Network</t>
  </si>
  <si>
    <t>HUGH MASSIE ACTIVITY ACCOUNTABILITY</t>
  </si>
  <si>
    <t>Exercise (15hrs weekly)</t>
  </si>
  <si>
    <t>Healthy eating (6 days per week)</t>
  </si>
  <si>
    <t>8hr sleep (6 nights per week)</t>
  </si>
  <si>
    <t>Phone calls with friends (2hr/week)</t>
  </si>
  <si>
    <t>Quiet Time (30 Mins Daily)</t>
  </si>
  <si>
    <t>Business travel (up to 45 days per year)</t>
  </si>
  <si>
    <t>Writing e-Books (2 per year)</t>
  </si>
  <si>
    <t>Writing blogs (4 per month)</t>
  </si>
  <si>
    <t>Corporate giving and mentoring (3 hours per week)</t>
  </si>
  <si>
    <t>Jan</t>
  </si>
  <si>
    <t>Feb</t>
  </si>
  <si>
    <t>Mar</t>
  </si>
  <si>
    <t>Apr</t>
  </si>
  <si>
    <t>June</t>
  </si>
  <si>
    <t>Aug</t>
  </si>
  <si>
    <t>Sep</t>
  </si>
  <si>
    <t>Oct</t>
  </si>
  <si>
    <t>Nov</t>
  </si>
  <si>
    <t>Dec</t>
  </si>
  <si>
    <t>$XXk/Month free cashflow</t>
  </si>
  <si>
    <t>Net personal income of $XXk/pm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</si>
</sst>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0000%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s="1" t="s">
        <v>217</v>
      </c>
    </row>
    <row r="3" ht="12.75">
      <c r="A3" s="2" t="s">
        <v>218</v>
      </c>
    </row>
    <row r="5" ht="12.75">
      <c r="A5" s="2" t="s">
        <v>234</v>
      </c>
    </row>
    <row r="6" ht="12.75">
      <c r="A6" s="2"/>
    </row>
    <row r="7" ht="12.75">
      <c r="A7" s="2" t="s">
        <v>219</v>
      </c>
    </row>
    <row r="8" ht="12.75">
      <c r="A8" s="2"/>
    </row>
    <row r="9" ht="12.75">
      <c r="A9" s="2" t="s">
        <v>30</v>
      </c>
    </row>
    <row r="10" ht="12.75">
      <c r="A10" s="2"/>
    </row>
    <row r="11" ht="12.75">
      <c r="A11" s="2" t="s">
        <v>233</v>
      </c>
    </row>
    <row r="12" ht="12.75">
      <c r="A12" s="2"/>
    </row>
    <row r="13" ht="12.75">
      <c r="A13" s="2" t="s">
        <v>212</v>
      </c>
    </row>
    <row r="14" ht="12.75">
      <c r="A14" s="2"/>
    </row>
    <row r="15" ht="12.75">
      <c r="A15" s="2" t="s">
        <v>213</v>
      </c>
    </row>
    <row r="16" ht="12.75">
      <c r="A16" s="2"/>
    </row>
    <row r="17" ht="12.75">
      <c r="A17" s="2" t="s">
        <v>232</v>
      </c>
    </row>
    <row r="18" spans="1:7" ht="12.75">
      <c r="A18" s="2"/>
      <c r="B18" s="2" t="s">
        <v>222</v>
      </c>
      <c r="C18" s="2"/>
      <c r="D18" s="2"/>
      <c r="E18" s="2"/>
      <c r="F18" s="2" t="s">
        <v>228</v>
      </c>
      <c r="G18" s="2"/>
    </row>
    <row r="19" spans="1:7" ht="12.75">
      <c r="A19" s="2"/>
      <c r="B19" s="2" t="s">
        <v>223</v>
      </c>
      <c r="C19" s="2"/>
      <c r="D19" s="2"/>
      <c r="E19" s="2"/>
      <c r="F19" s="2" t="s">
        <v>229</v>
      </c>
      <c r="G19" s="2"/>
    </row>
    <row r="20" spans="1:7" ht="12.75">
      <c r="A20" s="2"/>
      <c r="B20" s="2" t="s">
        <v>224</v>
      </c>
      <c r="C20" s="2"/>
      <c r="D20" s="2"/>
      <c r="E20" s="2"/>
      <c r="F20" s="2" t="s">
        <v>230</v>
      </c>
      <c r="G20" s="2"/>
    </row>
    <row r="21" spans="1:7" ht="12.75">
      <c r="A21" s="2"/>
      <c r="B21" s="2" t="s">
        <v>225</v>
      </c>
      <c r="C21" s="2"/>
      <c r="D21" s="2"/>
      <c r="E21" s="2"/>
      <c r="F21" s="2" t="s">
        <v>231</v>
      </c>
      <c r="G21" s="2"/>
    </row>
    <row r="22" spans="1:7" ht="12.75">
      <c r="A22" s="2"/>
      <c r="B22" s="2" t="s">
        <v>226</v>
      </c>
      <c r="C22" s="2"/>
      <c r="D22" s="2"/>
      <c r="E22" s="2"/>
      <c r="F22" s="2"/>
      <c r="G22" s="2"/>
    </row>
    <row r="23" spans="1:7" ht="12.75">
      <c r="A23" s="2"/>
      <c r="B23" s="2" t="s">
        <v>227</v>
      </c>
      <c r="C23" s="2"/>
      <c r="D23" s="2"/>
      <c r="E23" s="2"/>
      <c r="F23" s="2"/>
      <c r="G23" s="2"/>
    </row>
    <row r="24" ht="12.75">
      <c r="A24" s="2"/>
    </row>
    <row r="25" ht="12.75">
      <c r="A25" s="2" t="s">
        <v>216</v>
      </c>
    </row>
    <row r="26" ht="12.75">
      <c r="A26" s="2"/>
    </row>
    <row r="27" ht="12.75">
      <c r="A27" s="2" t="s">
        <v>215</v>
      </c>
    </row>
    <row r="28" ht="12.75">
      <c r="A28" s="2"/>
    </row>
    <row r="29" ht="12.75">
      <c r="A29" s="2" t="s">
        <v>220</v>
      </c>
    </row>
    <row r="30" ht="12.75">
      <c r="A30" s="2"/>
    </row>
    <row r="31" ht="12.75">
      <c r="A31" s="2" t="s">
        <v>221</v>
      </c>
    </row>
    <row r="32" ht="12.75">
      <c r="A32" s="2"/>
    </row>
    <row r="33" ht="12.75">
      <c r="A33" s="2" t="s">
        <v>214</v>
      </c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J1">
      <selection activeCell="N42" sqref="N42"/>
    </sheetView>
  </sheetViews>
  <sheetFormatPr defaultColWidth="9.140625" defaultRowHeight="12.75"/>
  <cols>
    <col min="9" max="9" width="24.57421875" style="0" customWidth="1"/>
    <col min="10" max="10" width="16.421875" style="0" customWidth="1"/>
    <col min="11" max="11" width="32.421875" style="0" customWidth="1"/>
    <col min="13" max="13" width="16.140625" style="0" customWidth="1"/>
    <col min="18" max="18" width="13.140625" style="0" customWidth="1"/>
  </cols>
  <sheetData>
    <row r="1" ht="12">
      <c r="A1" s="1" t="s">
        <v>80</v>
      </c>
    </row>
    <row r="2" spans="1:12" ht="12">
      <c r="A2" s="1"/>
      <c r="I2" s="1"/>
      <c r="J2" s="1"/>
      <c r="L2" s="1"/>
    </row>
    <row r="3" spans="1:21" ht="12">
      <c r="A3" s="1" t="s">
        <v>21</v>
      </c>
      <c r="I3" s="5" t="s">
        <v>55</v>
      </c>
      <c r="J3" s="5"/>
      <c r="K3" s="5" t="s">
        <v>50</v>
      </c>
      <c r="L3" s="3"/>
      <c r="M3" s="3"/>
      <c r="N3" s="5" t="s">
        <v>51</v>
      </c>
      <c r="O3" s="3"/>
      <c r="P3" s="3"/>
      <c r="R3" s="1" t="s">
        <v>52</v>
      </c>
      <c r="U3" s="1"/>
    </row>
    <row r="4" spans="9:10" ht="12">
      <c r="I4" s="1"/>
      <c r="J4" s="1"/>
    </row>
    <row r="5" ht="12">
      <c r="A5" s="1" t="s">
        <v>61</v>
      </c>
    </row>
    <row r="8" spans="1:18" ht="12">
      <c r="A8" t="s">
        <v>68</v>
      </c>
      <c r="I8" s="4" t="s">
        <v>236</v>
      </c>
      <c r="N8" t="s">
        <v>67</v>
      </c>
      <c r="R8" s="4" t="s">
        <v>270</v>
      </c>
    </row>
    <row r="9" ht="12">
      <c r="R9" s="4" t="s">
        <v>242</v>
      </c>
    </row>
    <row r="10" ht="12">
      <c r="R10" t="s">
        <v>77</v>
      </c>
    </row>
    <row r="11" ht="12">
      <c r="R11" s="4" t="s">
        <v>248</v>
      </c>
    </row>
    <row r="12" ht="12">
      <c r="R12" s="4"/>
    </row>
    <row r="13" spans="1:14" ht="12">
      <c r="A13" s="4" t="s">
        <v>241</v>
      </c>
      <c r="I13" s="4" t="s">
        <v>236</v>
      </c>
      <c r="K13" s="4" t="s">
        <v>237</v>
      </c>
      <c r="N13" s="4"/>
    </row>
    <row r="14" spans="9:14" ht="12">
      <c r="I14" t="s">
        <v>20</v>
      </c>
      <c r="K14" s="4" t="s">
        <v>244</v>
      </c>
      <c r="N14" s="4" t="s">
        <v>245</v>
      </c>
    </row>
    <row r="15" spans="11:14" ht="12">
      <c r="K15" s="4" t="s">
        <v>238</v>
      </c>
      <c r="N15" s="4" t="s">
        <v>269</v>
      </c>
    </row>
    <row r="16" spans="11:18" ht="12">
      <c r="K16" s="4" t="s">
        <v>254</v>
      </c>
      <c r="N16" s="4" t="s">
        <v>268</v>
      </c>
      <c r="R16" t="s">
        <v>86</v>
      </c>
    </row>
    <row r="17" spans="11:14" ht="12">
      <c r="K17" s="4" t="s">
        <v>255</v>
      </c>
      <c r="N17" s="4"/>
    </row>
    <row r="18" spans="11:14" ht="12">
      <c r="K18" s="4"/>
      <c r="N18" s="4"/>
    </row>
    <row r="19" spans="11:14" ht="12">
      <c r="K19" s="4"/>
      <c r="N19" s="4"/>
    </row>
    <row r="20" spans="1:18" ht="12">
      <c r="A20" s="4" t="s">
        <v>69</v>
      </c>
      <c r="I20" t="s">
        <v>20</v>
      </c>
      <c r="K20" t="s">
        <v>62</v>
      </c>
      <c r="N20" s="4" t="s">
        <v>73</v>
      </c>
      <c r="R20" s="4" t="s">
        <v>246</v>
      </c>
    </row>
    <row r="21" spans="14:18" ht="12">
      <c r="N21" s="4" t="s">
        <v>108</v>
      </c>
      <c r="R21" s="4" t="s">
        <v>251</v>
      </c>
    </row>
    <row r="24" spans="1:21" ht="12">
      <c r="A24" s="4" t="s">
        <v>103</v>
      </c>
      <c r="I24" t="s">
        <v>17</v>
      </c>
      <c r="N24" s="4" t="s">
        <v>53</v>
      </c>
      <c r="R24" s="4" t="s">
        <v>74</v>
      </c>
      <c r="U24" s="4"/>
    </row>
    <row r="25" spans="14:18" ht="12">
      <c r="N25" s="4" t="s">
        <v>56</v>
      </c>
      <c r="R25" s="4" t="s">
        <v>76</v>
      </c>
    </row>
    <row r="26" spans="1:18" ht="12">
      <c r="A26" s="4"/>
      <c r="N26" s="4" t="s">
        <v>72</v>
      </c>
      <c r="R26" s="4" t="s">
        <v>75</v>
      </c>
    </row>
    <row r="27" spans="1:18" ht="12">
      <c r="A27" s="4"/>
      <c r="N27" s="4"/>
      <c r="R27" t="s">
        <v>104</v>
      </c>
    </row>
    <row r="28" spans="1:14" ht="12">
      <c r="A28" s="4"/>
      <c r="N28" s="4"/>
    </row>
    <row r="29" spans="1:18" ht="12">
      <c r="A29" t="s">
        <v>64</v>
      </c>
      <c r="I29" t="s">
        <v>15</v>
      </c>
      <c r="K29" s="4" t="s">
        <v>211</v>
      </c>
      <c r="N29" s="4" t="s">
        <v>250</v>
      </c>
      <c r="R29" s="4"/>
    </row>
    <row r="30" spans="11:14" ht="12">
      <c r="K30" s="4" t="s">
        <v>256</v>
      </c>
      <c r="N30" s="4" t="s">
        <v>249</v>
      </c>
    </row>
    <row r="31" spans="11:14" ht="12">
      <c r="K31" s="4"/>
      <c r="N31" s="4"/>
    </row>
    <row r="32" spans="1:14" ht="12">
      <c r="A32" s="4"/>
      <c r="N32" s="4"/>
    </row>
    <row r="33" spans="1:18" ht="12">
      <c r="A33" s="4" t="s">
        <v>63</v>
      </c>
      <c r="I33" s="4" t="s">
        <v>239</v>
      </c>
      <c r="K33" t="s">
        <v>70</v>
      </c>
      <c r="N33" s="4" t="s">
        <v>54</v>
      </c>
      <c r="R33" s="4" t="s">
        <v>247</v>
      </c>
    </row>
    <row r="34" spans="1:18" ht="12">
      <c r="A34" s="4"/>
      <c r="K34" t="s">
        <v>71</v>
      </c>
      <c r="N34" s="4"/>
      <c r="R34" s="4"/>
    </row>
    <row r="35" spans="1:18" ht="12">
      <c r="A35" s="4"/>
      <c r="N35" s="4"/>
      <c r="R35" s="4"/>
    </row>
    <row r="36" spans="1:18" ht="12">
      <c r="A36" s="4"/>
      <c r="N36" s="4"/>
      <c r="R36" s="4"/>
    </row>
    <row r="37" spans="1:14" ht="13.5" customHeight="1">
      <c r="A37" s="4" t="s">
        <v>102</v>
      </c>
      <c r="I37" t="s">
        <v>18</v>
      </c>
      <c r="K37" s="4" t="s">
        <v>78</v>
      </c>
      <c r="N37" s="4" t="s">
        <v>59</v>
      </c>
    </row>
    <row r="38" spans="1:14" ht="12.75">
      <c r="A38" s="2"/>
      <c r="N38" s="4"/>
    </row>
    <row r="39" spans="18:21" ht="12">
      <c r="R39" s="4"/>
      <c r="U39" s="4"/>
    </row>
    <row r="40" spans="1:21" ht="12">
      <c r="A40" s="4" t="s">
        <v>65</v>
      </c>
      <c r="I40" t="s">
        <v>19</v>
      </c>
      <c r="K40" s="4" t="s">
        <v>253</v>
      </c>
      <c r="U40" s="4"/>
    </row>
    <row r="41" spans="1:21" ht="12">
      <c r="A41" s="4"/>
      <c r="K41" s="4" t="s">
        <v>302</v>
      </c>
      <c r="N41" t="s">
        <v>303</v>
      </c>
      <c r="U41" s="4"/>
    </row>
    <row r="42" spans="1:21" ht="12">
      <c r="A42" s="4"/>
      <c r="K42" s="4" t="s">
        <v>57</v>
      </c>
      <c r="U42" s="4"/>
    </row>
    <row r="43" ht="12">
      <c r="K43" s="4" t="s">
        <v>58</v>
      </c>
    </row>
    <row r="44" ht="12">
      <c r="K44" s="4"/>
    </row>
    <row r="45" ht="12">
      <c r="K45" s="4"/>
    </row>
    <row r="46" spans="1:18" ht="12">
      <c r="A46" s="4" t="s">
        <v>66</v>
      </c>
      <c r="I46" s="4" t="s">
        <v>252</v>
      </c>
      <c r="K46" s="4" t="s">
        <v>235</v>
      </c>
      <c r="N46" s="4" t="s">
        <v>60</v>
      </c>
      <c r="R46" s="4" t="s">
        <v>79</v>
      </c>
    </row>
    <row r="47" spans="11:14" ht="12">
      <c r="K47" s="4" t="s">
        <v>240</v>
      </c>
      <c r="N47" s="4"/>
    </row>
    <row r="49" ht="12">
      <c r="K49" s="4" t="s">
        <v>243</v>
      </c>
    </row>
    <row r="50" ht="12">
      <c r="A50" s="1"/>
    </row>
    <row r="51" ht="12">
      <c r="A51" s="1"/>
    </row>
    <row r="52" spans="1:14" ht="12">
      <c r="A52" s="4"/>
      <c r="K52" s="4"/>
      <c r="N52" s="4"/>
    </row>
    <row r="53" ht="12">
      <c r="N53" s="4"/>
    </row>
    <row r="54" ht="12">
      <c r="N54" s="4"/>
    </row>
    <row r="55" spans="1:14" ht="12">
      <c r="A55" s="4"/>
      <c r="N55" s="4"/>
    </row>
    <row r="56" ht="12">
      <c r="N56" s="4"/>
    </row>
  </sheetData>
  <sheetProtection/>
  <printOptions/>
  <pageMargins left="0.75" right="0.75" top="1" bottom="1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7">
      <selection activeCell="N26" sqref="N26"/>
    </sheetView>
  </sheetViews>
  <sheetFormatPr defaultColWidth="9.140625" defaultRowHeight="12.75"/>
  <sheetData>
    <row r="1" ht="12">
      <c r="A1" s="1" t="s">
        <v>128</v>
      </c>
    </row>
    <row r="3" spans="1:10" ht="12">
      <c r="A3" t="s">
        <v>135</v>
      </c>
      <c r="J3" t="s">
        <v>136</v>
      </c>
    </row>
    <row r="4" spans="1:14" ht="12">
      <c r="A4" t="s">
        <v>130</v>
      </c>
      <c r="E4" t="s">
        <v>129</v>
      </c>
      <c r="J4" t="s">
        <v>137</v>
      </c>
      <c r="N4" t="s">
        <v>129</v>
      </c>
    </row>
    <row r="6" spans="1:10" ht="12">
      <c r="A6" t="s">
        <v>131</v>
      </c>
      <c r="E6" t="s">
        <v>134</v>
      </c>
      <c r="J6" t="s">
        <v>145</v>
      </c>
    </row>
    <row r="7" spans="1:14" ht="12">
      <c r="A7" t="s">
        <v>132</v>
      </c>
      <c r="J7" t="s">
        <v>146</v>
      </c>
      <c r="N7" t="s">
        <v>139</v>
      </c>
    </row>
    <row r="8" spans="1:14" ht="12">
      <c r="A8" t="s">
        <v>133</v>
      </c>
      <c r="E8" t="s">
        <v>259</v>
      </c>
      <c r="J8" t="s">
        <v>147</v>
      </c>
      <c r="N8" t="s">
        <v>140</v>
      </c>
    </row>
    <row r="9" spans="5:14" ht="12">
      <c r="E9" t="s">
        <v>258</v>
      </c>
      <c r="J9" t="s">
        <v>148</v>
      </c>
      <c r="N9" t="s">
        <v>141</v>
      </c>
    </row>
    <row r="10" spans="5:10" ht="12">
      <c r="E10" t="s">
        <v>151</v>
      </c>
      <c r="J10" t="s">
        <v>157</v>
      </c>
    </row>
    <row r="11" spans="5:14" ht="12">
      <c r="E11" t="s">
        <v>260</v>
      </c>
      <c r="J11" t="s">
        <v>198</v>
      </c>
      <c r="N11" t="s">
        <v>187</v>
      </c>
    </row>
    <row r="12" spans="5:14" ht="12">
      <c r="E12" t="s">
        <v>166</v>
      </c>
      <c r="J12" t="s">
        <v>158</v>
      </c>
      <c r="N12" t="s">
        <v>143</v>
      </c>
    </row>
    <row r="13" spans="5:14" ht="12">
      <c r="E13" t="s">
        <v>170</v>
      </c>
      <c r="J13" t="s">
        <v>159</v>
      </c>
      <c r="N13" t="s">
        <v>144</v>
      </c>
    </row>
    <row r="14" spans="5:14" ht="12">
      <c r="E14" t="s">
        <v>257</v>
      </c>
      <c r="J14" t="s">
        <v>160</v>
      </c>
      <c r="N14" t="s">
        <v>155</v>
      </c>
    </row>
    <row r="15" spans="10:14" ht="12">
      <c r="J15" t="s">
        <v>161</v>
      </c>
      <c r="N15" t="s">
        <v>156</v>
      </c>
    </row>
    <row r="16" spans="10:14" ht="12">
      <c r="J16" t="s">
        <v>206</v>
      </c>
      <c r="N16" t="s">
        <v>205</v>
      </c>
    </row>
    <row r="17" ht="12">
      <c r="J17" t="s">
        <v>162</v>
      </c>
    </row>
    <row r="18" spans="10:14" ht="12">
      <c r="J18" t="s">
        <v>163</v>
      </c>
      <c r="N18" t="s">
        <v>150</v>
      </c>
    </row>
    <row r="19" spans="10:14" ht="12">
      <c r="J19" t="s">
        <v>167</v>
      </c>
      <c r="N19" t="s">
        <v>149</v>
      </c>
    </row>
    <row r="20" spans="10:14" ht="12">
      <c r="J20" t="s">
        <v>168</v>
      </c>
      <c r="N20" t="s">
        <v>153</v>
      </c>
    </row>
    <row r="21" ht="12">
      <c r="J21" t="s">
        <v>169</v>
      </c>
    </row>
    <row r="22" spans="10:14" ht="12">
      <c r="J22" t="s">
        <v>172</v>
      </c>
      <c r="N22" t="s">
        <v>151</v>
      </c>
    </row>
    <row r="23" spans="10:14" ht="12">
      <c r="J23" t="s">
        <v>173</v>
      </c>
      <c r="N23" t="s">
        <v>152</v>
      </c>
    </row>
    <row r="24" ht="12">
      <c r="J24" t="s">
        <v>175</v>
      </c>
    </row>
    <row r="25" spans="10:14" ht="12">
      <c r="J25" t="s">
        <v>184</v>
      </c>
      <c r="N25" t="s">
        <v>154</v>
      </c>
    </row>
    <row r="26" ht="12">
      <c r="J26" t="s">
        <v>185</v>
      </c>
    </row>
    <row r="27" spans="10:14" ht="12">
      <c r="J27" t="s">
        <v>186</v>
      </c>
      <c r="N27" t="s">
        <v>164</v>
      </c>
    </row>
    <row r="28" spans="10:14" ht="12">
      <c r="J28" t="s">
        <v>189</v>
      </c>
      <c r="N28" t="s">
        <v>165</v>
      </c>
    </row>
    <row r="29" spans="10:14" ht="12">
      <c r="J29" t="s">
        <v>190</v>
      </c>
      <c r="N29" t="s">
        <v>171</v>
      </c>
    </row>
    <row r="30" spans="10:14" ht="12">
      <c r="J30" t="s">
        <v>191</v>
      </c>
      <c r="N30" t="s">
        <v>174</v>
      </c>
    </row>
    <row r="31" spans="10:14" ht="12">
      <c r="J31" t="s">
        <v>192</v>
      </c>
      <c r="N31" t="s">
        <v>176</v>
      </c>
    </row>
    <row r="32" spans="10:14" ht="12">
      <c r="J32" t="s">
        <v>193</v>
      </c>
      <c r="N32" t="s">
        <v>177</v>
      </c>
    </row>
    <row r="33" spans="10:14" ht="12">
      <c r="J33" t="s">
        <v>194</v>
      </c>
      <c r="N33" t="s">
        <v>178</v>
      </c>
    </row>
    <row r="34" spans="10:14" ht="12">
      <c r="J34" t="s">
        <v>195</v>
      </c>
      <c r="N34" t="s">
        <v>179</v>
      </c>
    </row>
    <row r="35" spans="10:14" ht="12">
      <c r="J35" t="s">
        <v>196</v>
      </c>
      <c r="N35" t="s">
        <v>180</v>
      </c>
    </row>
    <row r="36" spans="10:14" ht="12">
      <c r="J36" t="s">
        <v>197</v>
      </c>
      <c r="N36" t="s">
        <v>181</v>
      </c>
    </row>
    <row r="37" spans="10:14" ht="12">
      <c r="J37" t="s">
        <v>200</v>
      </c>
      <c r="N37" t="s">
        <v>182</v>
      </c>
    </row>
    <row r="38" spans="10:14" ht="12">
      <c r="J38" t="s">
        <v>201</v>
      </c>
      <c r="N38" t="s">
        <v>183</v>
      </c>
    </row>
    <row r="39" ht="12">
      <c r="J39" t="s">
        <v>207</v>
      </c>
    </row>
    <row r="40" spans="10:14" ht="12">
      <c r="J40" t="s">
        <v>202</v>
      </c>
      <c r="N40" t="s">
        <v>188</v>
      </c>
    </row>
    <row r="41" spans="10:14" ht="12">
      <c r="J41" t="s">
        <v>203</v>
      </c>
      <c r="N41" t="s">
        <v>199</v>
      </c>
    </row>
    <row r="42" spans="10:14" ht="12">
      <c r="J42" t="s">
        <v>204</v>
      </c>
      <c r="N42" t="s">
        <v>208</v>
      </c>
    </row>
    <row r="43" spans="10:14" ht="12">
      <c r="J43" t="s">
        <v>182</v>
      </c>
      <c r="N43" t="s">
        <v>209</v>
      </c>
    </row>
    <row r="44" ht="12">
      <c r="J44" t="s">
        <v>142</v>
      </c>
    </row>
    <row r="45" ht="12">
      <c r="J45" t="s">
        <v>138</v>
      </c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E7">
      <selection activeCell="Q20" sqref="Q20"/>
    </sheetView>
  </sheetViews>
  <sheetFormatPr defaultColWidth="9.140625" defaultRowHeight="12.75"/>
  <sheetData>
    <row r="1" ht="12">
      <c r="A1" s="1" t="s">
        <v>31</v>
      </c>
    </row>
    <row r="4" spans="1:20" ht="12">
      <c r="A4" t="s">
        <v>94</v>
      </c>
      <c r="G4" t="s">
        <v>95</v>
      </c>
      <c r="N4" t="s">
        <v>96</v>
      </c>
      <c r="T4" s="4" t="s">
        <v>100</v>
      </c>
    </row>
    <row r="6" spans="1:23" ht="12">
      <c r="A6" t="s">
        <v>32</v>
      </c>
      <c r="C6">
        <v>104</v>
      </c>
      <c r="D6" t="s">
        <v>35</v>
      </c>
      <c r="G6" t="s">
        <v>90</v>
      </c>
      <c r="J6">
        <v>67</v>
      </c>
      <c r="K6" t="s">
        <v>35</v>
      </c>
      <c r="N6" t="s">
        <v>97</v>
      </c>
      <c r="P6">
        <v>220</v>
      </c>
      <c r="Q6" t="s">
        <v>35</v>
      </c>
      <c r="R6" t="s">
        <v>263</v>
      </c>
      <c r="T6" s="4" t="s">
        <v>101</v>
      </c>
      <c r="V6">
        <v>30</v>
      </c>
      <c r="W6" s="4" t="s">
        <v>35</v>
      </c>
    </row>
    <row r="7" spans="1:23" ht="12">
      <c r="A7" t="s">
        <v>33</v>
      </c>
      <c r="C7">
        <v>10</v>
      </c>
      <c r="D7" t="s">
        <v>35</v>
      </c>
      <c r="G7" t="s">
        <v>91</v>
      </c>
      <c r="J7">
        <v>18</v>
      </c>
      <c r="K7" t="s">
        <v>35</v>
      </c>
      <c r="N7" t="s">
        <v>262</v>
      </c>
      <c r="P7">
        <v>5</v>
      </c>
      <c r="Q7" t="s">
        <v>35</v>
      </c>
      <c r="T7" s="4" t="s">
        <v>264</v>
      </c>
      <c r="V7">
        <v>5</v>
      </c>
      <c r="W7" s="4" t="s">
        <v>35</v>
      </c>
    </row>
    <row r="8" spans="1:23" ht="12">
      <c r="A8" t="s">
        <v>34</v>
      </c>
      <c r="C8">
        <v>26</v>
      </c>
      <c r="D8" t="s">
        <v>35</v>
      </c>
      <c r="G8" t="s">
        <v>92</v>
      </c>
      <c r="J8">
        <v>50</v>
      </c>
      <c r="K8" t="s">
        <v>35</v>
      </c>
      <c r="T8" s="4" t="s">
        <v>265</v>
      </c>
      <c r="V8">
        <f>+SUM(P7:P9)</f>
        <v>5</v>
      </c>
      <c r="W8" s="4" t="s">
        <v>35</v>
      </c>
    </row>
    <row r="9" spans="7:23" ht="12">
      <c r="G9" t="s">
        <v>93</v>
      </c>
      <c r="J9">
        <v>5</v>
      </c>
      <c r="K9" t="s">
        <v>35</v>
      </c>
      <c r="T9" t="s">
        <v>266</v>
      </c>
      <c r="V9">
        <v>5</v>
      </c>
      <c r="W9" s="4" t="s">
        <v>35</v>
      </c>
    </row>
    <row r="11" ht="12">
      <c r="V11" s="1"/>
    </row>
    <row r="12" spans="1:23" ht="12">
      <c r="A12" t="s">
        <v>88</v>
      </c>
      <c r="C12">
        <f>+SUM(C6:C10)</f>
        <v>140</v>
      </c>
      <c r="D12" t="s">
        <v>35</v>
      </c>
      <c r="G12" t="s">
        <v>89</v>
      </c>
      <c r="J12">
        <f>+SUM(J6:J10)</f>
        <v>140</v>
      </c>
      <c r="K12" t="s">
        <v>35</v>
      </c>
      <c r="P12">
        <f>+SUM(P6:P10)</f>
        <v>225</v>
      </c>
      <c r="Q12" t="s">
        <v>35</v>
      </c>
      <c r="V12">
        <f>+SUM(V6:V10)</f>
        <v>45</v>
      </c>
      <c r="W12" t="s">
        <v>35</v>
      </c>
    </row>
    <row r="13" ht="12">
      <c r="V13" s="4"/>
    </row>
    <row r="17" spans="7:19" ht="12">
      <c r="G17" t="s">
        <v>36</v>
      </c>
      <c r="H17" t="s">
        <v>37</v>
      </c>
      <c r="I17" t="s">
        <v>38</v>
      </c>
      <c r="J17" t="s">
        <v>39</v>
      </c>
      <c r="K17" t="s">
        <v>40</v>
      </c>
      <c r="L17" t="s">
        <v>28</v>
      </c>
      <c r="M17" t="s">
        <v>29</v>
      </c>
      <c r="N17" t="s">
        <v>41</v>
      </c>
      <c r="O17" t="s">
        <v>42</v>
      </c>
      <c r="P17" t="s">
        <v>43</v>
      </c>
      <c r="Q17" t="s">
        <v>44</v>
      </c>
      <c r="R17" t="s">
        <v>45</v>
      </c>
      <c r="S17" t="s">
        <v>46</v>
      </c>
    </row>
    <row r="18" spans="1:22" ht="12">
      <c r="A18" s="1" t="s">
        <v>0</v>
      </c>
      <c r="V18" s="4"/>
    </row>
    <row r="19" ht="12">
      <c r="V19" s="4"/>
    </row>
    <row r="20" spans="1:19" ht="12">
      <c r="A20" t="s">
        <v>267</v>
      </c>
      <c r="C20">
        <f>+P6</f>
        <v>220</v>
      </c>
      <c r="D20" t="s">
        <v>35</v>
      </c>
      <c r="G20">
        <v>23</v>
      </c>
      <c r="H20">
        <v>19</v>
      </c>
      <c r="I20">
        <v>18</v>
      </c>
      <c r="J20">
        <v>19</v>
      </c>
      <c r="K20">
        <v>23</v>
      </c>
      <c r="L20">
        <v>19</v>
      </c>
      <c r="M20">
        <v>5</v>
      </c>
      <c r="N20">
        <v>23</v>
      </c>
      <c r="O20">
        <v>14</v>
      </c>
      <c r="P20">
        <v>23</v>
      </c>
      <c r="Q20">
        <v>19</v>
      </c>
      <c r="R20">
        <v>15</v>
      </c>
      <c r="S20">
        <f>+SUM(G20:R20)</f>
        <v>220</v>
      </c>
    </row>
    <row r="21" spans="1:19" ht="12">
      <c r="A21" t="s">
        <v>261</v>
      </c>
      <c r="C21">
        <f>+P7</f>
        <v>5</v>
      </c>
      <c r="D21" t="s">
        <v>35</v>
      </c>
      <c r="I21">
        <v>5</v>
      </c>
      <c r="S21">
        <f>+SUM(G21:R21)</f>
        <v>5</v>
      </c>
    </row>
    <row r="22" ht="12">
      <c r="S22">
        <f>+SUM(G22:R22)</f>
        <v>0</v>
      </c>
    </row>
    <row r="23" ht="12">
      <c r="S23">
        <f>+SUM(G23:R23)</f>
        <v>0</v>
      </c>
    </row>
    <row r="25" spans="19:22" ht="12">
      <c r="S25">
        <f>+SUM(S20:S23)</f>
        <v>225</v>
      </c>
      <c r="V25" s="4"/>
    </row>
    <row r="26" ht="12">
      <c r="A26" s="1" t="s">
        <v>98</v>
      </c>
    </row>
    <row r="28" spans="1:19" ht="12">
      <c r="A28" t="s">
        <v>49</v>
      </c>
      <c r="G28">
        <v>5</v>
      </c>
      <c r="H28">
        <v>6</v>
      </c>
      <c r="I28">
        <v>5</v>
      </c>
      <c r="J28">
        <v>6</v>
      </c>
      <c r="K28">
        <v>5</v>
      </c>
      <c r="L28">
        <v>6</v>
      </c>
      <c r="M28">
        <v>6</v>
      </c>
      <c r="N28">
        <v>5</v>
      </c>
      <c r="O28">
        <v>6</v>
      </c>
      <c r="P28">
        <v>5</v>
      </c>
      <c r="Q28">
        <v>6</v>
      </c>
      <c r="R28">
        <v>6</v>
      </c>
      <c r="S28">
        <f>+SUM(G28:R28)</f>
        <v>67</v>
      </c>
    </row>
    <row r="29" spans="1:19" ht="12">
      <c r="A29" t="s">
        <v>87</v>
      </c>
      <c r="G29">
        <v>3</v>
      </c>
      <c r="H29">
        <v>3</v>
      </c>
      <c r="I29">
        <v>3</v>
      </c>
      <c r="K29">
        <v>3</v>
      </c>
      <c r="N29">
        <v>3</v>
      </c>
      <c r="P29">
        <v>3</v>
      </c>
      <c r="S29">
        <f>+SUM(G29:R29)</f>
        <v>18</v>
      </c>
    </row>
    <row r="30" spans="1:19" ht="12">
      <c r="A30" t="s">
        <v>48</v>
      </c>
      <c r="J30">
        <v>5</v>
      </c>
      <c r="L30">
        <v>5</v>
      </c>
      <c r="M30">
        <v>20</v>
      </c>
      <c r="O30">
        <v>5</v>
      </c>
      <c r="Q30">
        <v>5</v>
      </c>
      <c r="R30">
        <v>10</v>
      </c>
      <c r="S30">
        <f>+SUM(G30:R30)</f>
        <v>50</v>
      </c>
    </row>
    <row r="31" spans="1:19" ht="12">
      <c r="A31" t="s">
        <v>47</v>
      </c>
      <c r="O31">
        <v>5</v>
      </c>
      <c r="S31">
        <f>+SUM(G31:R31)</f>
        <v>5</v>
      </c>
    </row>
    <row r="32" spans="12:19" ht="12">
      <c r="L32" s="7"/>
      <c r="S32">
        <f>+SUM(G32:R32)</f>
        <v>0</v>
      </c>
    </row>
    <row r="33" ht="12">
      <c r="S33">
        <f>+SUM(S28:S32)</f>
        <v>140</v>
      </c>
    </row>
    <row r="34" spans="7:19" ht="12">
      <c r="G34">
        <f>+SUM(G20:G32)</f>
        <v>31</v>
      </c>
      <c r="H34">
        <f aca="true" t="shared" si="0" ref="H34:R34">+SUM(H20:H32)</f>
        <v>28</v>
      </c>
      <c r="I34">
        <f t="shared" si="0"/>
        <v>31</v>
      </c>
      <c r="J34">
        <f t="shared" si="0"/>
        <v>30</v>
      </c>
      <c r="K34">
        <f t="shared" si="0"/>
        <v>31</v>
      </c>
      <c r="L34">
        <f t="shared" si="0"/>
        <v>30</v>
      </c>
      <c r="M34">
        <f t="shared" si="0"/>
        <v>31</v>
      </c>
      <c r="N34">
        <f t="shared" si="0"/>
        <v>31</v>
      </c>
      <c r="O34">
        <f t="shared" si="0"/>
        <v>30</v>
      </c>
      <c r="P34">
        <f t="shared" si="0"/>
        <v>31</v>
      </c>
      <c r="Q34">
        <f t="shared" si="0"/>
        <v>30</v>
      </c>
      <c r="R34">
        <f t="shared" si="0"/>
        <v>31</v>
      </c>
      <c r="S34">
        <f>+S25+S33</f>
        <v>365</v>
      </c>
    </row>
  </sheetData>
  <sheetProtection/>
  <printOptions/>
  <pageMargins left="0.75" right="0.75" top="1" bottom="1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3"/>
  <sheetViews>
    <sheetView zoomScalePageLayoutView="0" workbookViewId="0" topLeftCell="A1">
      <selection activeCell="N9" sqref="N9"/>
    </sheetView>
  </sheetViews>
  <sheetFormatPr defaultColWidth="9.140625" defaultRowHeight="12.75"/>
  <cols>
    <col min="5" max="5" width="10.421875" style="0" customWidth="1"/>
    <col min="6" max="6" width="11.00390625" style="0" customWidth="1"/>
    <col min="7" max="7" width="12.421875" style="0" customWidth="1"/>
    <col min="8" max="8" width="10.421875" style="0" customWidth="1"/>
    <col min="9" max="9" width="10.00390625" style="0" customWidth="1"/>
    <col min="10" max="10" width="10.140625" style="0" customWidth="1"/>
    <col min="11" max="11" width="9.8515625" style="0" customWidth="1"/>
    <col min="14" max="14" width="18.8515625" style="0" customWidth="1"/>
    <col min="16" max="16" width="14.00390625" style="0" customWidth="1"/>
  </cols>
  <sheetData>
    <row r="2" ht="12">
      <c r="A2" s="1" t="s">
        <v>81</v>
      </c>
    </row>
    <row r="5" spans="1:17" ht="12">
      <c r="A5" s="1" t="s">
        <v>1</v>
      </c>
      <c r="E5" s="1" t="s">
        <v>2</v>
      </c>
      <c r="F5" s="1" t="s">
        <v>3</v>
      </c>
      <c r="G5" s="1" t="s">
        <v>4</v>
      </c>
      <c r="H5" s="1" t="s">
        <v>6</v>
      </c>
      <c r="I5" s="1" t="s">
        <v>7</v>
      </c>
      <c r="J5" s="1" t="s">
        <v>5</v>
      </c>
      <c r="K5" s="1" t="s">
        <v>8</v>
      </c>
      <c r="L5" s="1" t="s">
        <v>99</v>
      </c>
      <c r="N5" s="1" t="s">
        <v>21</v>
      </c>
      <c r="P5" s="1"/>
      <c r="Q5" s="1"/>
    </row>
    <row r="7" spans="1:14" ht="12">
      <c r="A7" t="s">
        <v>271</v>
      </c>
      <c r="E7">
        <v>2</v>
      </c>
      <c r="F7">
        <v>2</v>
      </c>
      <c r="G7">
        <v>2</v>
      </c>
      <c r="H7">
        <v>2</v>
      </c>
      <c r="I7">
        <v>2</v>
      </c>
      <c r="J7">
        <v>3</v>
      </c>
      <c r="K7">
        <v>2</v>
      </c>
      <c r="L7">
        <f>+SUM(E7:K7)</f>
        <v>15</v>
      </c>
      <c r="N7" t="s">
        <v>15</v>
      </c>
    </row>
    <row r="8" spans="1:14" ht="12">
      <c r="A8" s="4" t="s">
        <v>272</v>
      </c>
      <c r="E8">
        <v>0.5</v>
      </c>
      <c r="F8">
        <v>0.5</v>
      </c>
      <c r="G8">
        <v>0.5</v>
      </c>
      <c r="H8">
        <v>0.5</v>
      </c>
      <c r="I8">
        <v>0.5</v>
      </c>
      <c r="J8">
        <v>0.5</v>
      </c>
      <c r="K8">
        <v>0.5</v>
      </c>
      <c r="L8">
        <f aca="true" t="shared" si="0" ref="L8:L15">+SUM(E8:K8)</f>
        <v>3.5</v>
      </c>
      <c r="N8" t="s">
        <v>236</v>
      </c>
    </row>
    <row r="9" spans="1:14" ht="12">
      <c r="A9" t="s">
        <v>274</v>
      </c>
      <c r="E9">
        <v>0.5</v>
      </c>
      <c r="F9">
        <v>0.5</v>
      </c>
      <c r="G9">
        <v>0.5</v>
      </c>
      <c r="H9">
        <v>0.5</v>
      </c>
      <c r="I9">
        <v>0.5</v>
      </c>
      <c r="J9">
        <v>6</v>
      </c>
      <c r="K9">
        <v>2</v>
      </c>
      <c r="L9">
        <f t="shared" si="0"/>
        <v>10.5</v>
      </c>
      <c r="N9" t="s">
        <v>17</v>
      </c>
    </row>
    <row r="10" spans="1:14" ht="12">
      <c r="A10" t="s">
        <v>275</v>
      </c>
      <c r="J10">
        <v>2</v>
      </c>
      <c r="K10">
        <v>5</v>
      </c>
      <c r="L10">
        <f t="shared" si="0"/>
        <v>7</v>
      </c>
      <c r="N10" t="s">
        <v>18</v>
      </c>
    </row>
    <row r="11" spans="1:14" ht="12">
      <c r="A11" t="s">
        <v>276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f t="shared" si="0"/>
        <v>7</v>
      </c>
      <c r="N11" t="s">
        <v>15</v>
      </c>
    </row>
    <row r="12" spans="1:14" ht="12">
      <c r="A12" t="s">
        <v>277</v>
      </c>
      <c r="E12">
        <v>8</v>
      </c>
      <c r="F12">
        <v>8</v>
      </c>
      <c r="G12">
        <v>8</v>
      </c>
      <c r="H12">
        <v>8</v>
      </c>
      <c r="I12">
        <v>8</v>
      </c>
      <c r="J12">
        <v>8</v>
      </c>
      <c r="K12">
        <v>8</v>
      </c>
      <c r="L12">
        <f t="shared" si="0"/>
        <v>56</v>
      </c>
      <c r="N12" t="s">
        <v>15</v>
      </c>
    </row>
    <row r="13" spans="1:14" ht="12">
      <c r="A13" t="s">
        <v>278</v>
      </c>
      <c r="E13">
        <v>1</v>
      </c>
      <c r="F13">
        <v>1</v>
      </c>
      <c r="G13">
        <v>1</v>
      </c>
      <c r="H13">
        <v>1</v>
      </c>
      <c r="I13">
        <v>1</v>
      </c>
      <c r="J13">
        <v>2</v>
      </c>
      <c r="K13">
        <v>1</v>
      </c>
      <c r="L13">
        <f t="shared" si="0"/>
        <v>8</v>
      </c>
      <c r="N13" t="s">
        <v>18</v>
      </c>
    </row>
    <row r="14" spans="1:14" ht="12">
      <c r="A14" t="s">
        <v>279</v>
      </c>
      <c r="E14">
        <v>0.5</v>
      </c>
      <c r="F14">
        <v>0.5</v>
      </c>
      <c r="H14">
        <v>0.5</v>
      </c>
      <c r="J14">
        <v>0.5</v>
      </c>
      <c r="L14">
        <f t="shared" si="0"/>
        <v>2</v>
      </c>
      <c r="N14" t="s">
        <v>17</v>
      </c>
    </row>
    <row r="15" spans="1:14" ht="12">
      <c r="A15" t="s">
        <v>280</v>
      </c>
      <c r="K15">
        <v>0.5</v>
      </c>
      <c r="L15">
        <f t="shared" si="0"/>
        <v>0.5</v>
      </c>
      <c r="N15" t="s">
        <v>17</v>
      </c>
    </row>
    <row r="17" ht="12">
      <c r="A17" s="1" t="s">
        <v>0</v>
      </c>
    </row>
    <row r="18" ht="12">
      <c r="A18" s="4" t="s">
        <v>9</v>
      </c>
    </row>
    <row r="20" spans="1:17" ht="12">
      <c r="A20" t="s">
        <v>85</v>
      </c>
      <c r="E20">
        <v>6.5</v>
      </c>
      <c r="F20">
        <v>6.5</v>
      </c>
      <c r="G20">
        <v>6</v>
      </c>
      <c r="H20">
        <v>6.5</v>
      </c>
      <c r="I20">
        <v>6</v>
      </c>
      <c r="L20">
        <f>+SUM(E20:K20)</f>
        <v>31.5</v>
      </c>
      <c r="N20" t="s">
        <v>20</v>
      </c>
      <c r="Q20" s="1"/>
    </row>
    <row r="21" spans="1:17" ht="12">
      <c r="A21" t="s">
        <v>84</v>
      </c>
      <c r="E21">
        <v>2</v>
      </c>
      <c r="F21">
        <v>2</v>
      </c>
      <c r="G21">
        <v>2</v>
      </c>
      <c r="H21">
        <v>2</v>
      </c>
      <c r="I21">
        <v>2</v>
      </c>
      <c r="K21">
        <v>4</v>
      </c>
      <c r="L21">
        <f>+SUM(E21:K21)</f>
        <v>14</v>
      </c>
      <c r="N21" t="s">
        <v>20</v>
      </c>
      <c r="Q21" s="4"/>
    </row>
    <row r="22" spans="1:14" ht="12">
      <c r="A22" t="s">
        <v>83</v>
      </c>
      <c r="E22">
        <v>1</v>
      </c>
      <c r="F22">
        <v>1</v>
      </c>
      <c r="G22">
        <v>1</v>
      </c>
      <c r="H22">
        <v>1</v>
      </c>
      <c r="I22">
        <v>1</v>
      </c>
      <c r="L22">
        <f>+SUM(E22:K22)</f>
        <v>5</v>
      </c>
      <c r="N22" t="s">
        <v>20</v>
      </c>
    </row>
    <row r="23" spans="1:14" ht="12">
      <c r="A23" t="s">
        <v>12</v>
      </c>
      <c r="F23">
        <v>0</v>
      </c>
      <c r="G23">
        <v>1</v>
      </c>
      <c r="H23">
        <v>1</v>
      </c>
      <c r="I23">
        <v>1</v>
      </c>
      <c r="L23">
        <f>+SUM(E23:K23)</f>
        <v>3</v>
      </c>
      <c r="N23" t="s">
        <v>16</v>
      </c>
    </row>
    <row r="24" spans="1:14" ht="12">
      <c r="A24" t="s">
        <v>281</v>
      </c>
      <c r="E24">
        <v>1</v>
      </c>
      <c r="F24">
        <v>1</v>
      </c>
      <c r="G24">
        <v>1</v>
      </c>
      <c r="H24">
        <v>0</v>
      </c>
      <c r="I24">
        <v>1</v>
      </c>
      <c r="J24">
        <v>1</v>
      </c>
      <c r="L24">
        <f>+SUM(E24:K24)</f>
        <v>5</v>
      </c>
      <c r="N24" t="s">
        <v>17</v>
      </c>
    </row>
    <row r="25" ht="12">
      <c r="Q25" s="4"/>
    </row>
    <row r="28" spans="1:12" ht="12">
      <c r="A28" t="s">
        <v>10</v>
      </c>
      <c r="E28">
        <f aca="true" t="shared" si="1" ref="E28:K28">+SUM(E7:E26)</f>
        <v>24</v>
      </c>
      <c r="F28">
        <f t="shared" si="1"/>
        <v>24</v>
      </c>
      <c r="G28">
        <f t="shared" si="1"/>
        <v>24</v>
      </c>
      <c r="H28">
        <f t="shared" si="1"/>
        <v>24</v>
      </c>
      <c r="I28">
        <f t="shared" si="1"/>
        <v>24</v>
      </c>
      <c r="J28">
        <f t="shared" si="1"/>
        <v>24</v>
      </c>
      <c r="K28">
        <f t="shared" si="1"/>
        <v>24</v>
      </c>
      <c r="L28">
        <f>+SUM(E28:K28)</f>
        <v>168</v>
      </c>
    </row>
    <row r="29" ht="12">
      <c r="Q29" s="4"/>
    </row>
    <row r="30" spans="1:12" ht="12">
      <c r="A30" t="s">
        <v>11</v>
      </c>
      <c r="E30">
        <f>24-E28</f>
        <v>0</v>
      </c>
      <c r="F30">
        <f aca="true" t="shared" si="2" ref="F30:K30">24-F28</f>
        <v>0</v>
      </c>
      <c r="G30">
        <f t="shared" si="2"/>
        <v>0</v>
      </c>
      <c r="H30">
        <f t="shared" si="2"/>
        <v>0</v>
      </c>
      <c r="I30">
        <f t="shared" si="2"/>
        <v>0</v>
      </c>
      <c r="J30">
        <f t="shared" si="2"/>
        <v>0</v>
      </c>
      <c r="K30">
        <f t="shared" si="2"/>
        <v>0</v>
      </c>
      <c r="L30">
        <f>+SUM(E30:K30)</f>
        <v>0</v>
      </c>
    </row>
    <row r="31" ht="12">
      <c r="L31">
        <f>+L28+L30</f>
        <v>168</v>
      </c>
    </row>
    <row r="32" ht="12">
      <c r="A32" t="s">
        <v>13</v>
      </c>
    </row>
    <row r="33" ht="12">
      <c r="A33" t="s">
        <v>14</v>
      </c>
    </row>
    <row r="35" ht="12">
      <c r="A35" t="s">
        <v>22</v>
      </c>
    </row>
    <row r="37" ht="12">
      <c r="A37" t="s">
        <v>23</v>
      </c>
    </row>
    <row r="39" ht="12">
      <c r="A39" t="s">
        <v>25</v>
      </c>
    </row>
    <row r="40" ht="12">
      <c r="A40" t="s">
        <v>24</v>
      </c>
    </row>
    <row r="41" ht="12">
      <c r="A41" t="s">
        <v>82</v>
      </c>
    </row>
    <row r="42" ht="12">
      <c r="A42" t="s">
        <v>26</v>
      </c>
    </row>
    <row r="43" ht="12">
      <c r="A43" t="s">
        <v>27</v>
      </c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PageLayoutView="0" workbookViewId="0" topLeftCell="A1">
      <pane xSplit="8" ySplit="4" topLeftCell="V1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38" sqref="E38"/>
    </sheetView>
  </sheetViews>
  <sheetFormatPr defaultColWidth="9.140625" defaultRowHeight="12.75"/>
  <cols>
    <col min="12" max="12" width="9.8515625" style="0" customWidth="1"/>
    <col min="28" max="28" width="11.140625" style="0" customWidth="1"/>
    <col min="30" max="30" width="20.57421875" style="0" bestFit="1" customWidth="1"/>
  </cols>
  <sheetData>
    <row r="1" ht="12">
      <c r="B1" s="1" t="s">
        <v>282</v>
      </c>
    </row>
    <row r="3" spans="2:30" ht="12">
      <c r="B3" s="1" t="s">
        <v>1</v>
      </c>
      <c r="C3" s="1"/>
      <c r="D3" s="1"/>
      <c r="E3" s="1"/>
      <c r="F3" s="1"/>
      <c r="G3" s="1" t="s">
        <v>21</v>
      </c>
      <c r="H3" s="1"/>
      <c r="I3" s="1"/>
      <c r="J3" s="1" t="s">
        <v>89</v>
      </c>
      <c r="K3" s="1" t="s">
        <v>89</v>
      </c>
      <c r="L3" s="1" t="s">
        <v>89</v>
      </c>
      <c r="M3" s="1"/>
      <c r="N3" s="5" t="s">
        <v>292</v>
      </c>
      <c r="O3" s="5" t="s">
        <v>293</v>
      </c>
      <c r="P3" s="5" t="s">
        <v>294</v>
      </c>
      <c r="Q3" s="5" t="s">
        <v>295</v>
      </c>
      <c r="R3" s="5" t="s">
        <v>40</v>
      </c>
      <c r="S3" s="5" t="s">
        <v>296</v>
      </c>
      <c r="T3" s="5" t="s">
        <v>29</v>
      </c>
      <c r="U3" s="5" t="s">
        <v>297</v>
      </c>
      <c r="V3" s="5" t="s">
        <v>298</v>
      </c>
      <c r="W3" s="5" t="s">
        <v>299</v>
      </c>
      <c r="X3" s="5" t="s">
        <v>300</v>
      </c>
      <c r="Y3" s="5" t="s">
        <v>301</v>
      </c>
      <c r="Z3" s="1"/>
      <c r="AA3" s="1" t="s">
        <v>99</v>
      </c>
      <c r="AB3" s="1" t="s">
        <v>110</v>
      </c>
      <c r="AC3" s="1" t="s">
        <v>109</v>
      </c>
      <c r="AD3" s="1" t="s">
        <v>111</v>
      </c>
    </row>
    <row r="4" spans="2:29" ht="12">
      <c r="B4" s="1"/>
      <c r="C4" s="1"/>
      <c r="D4" s="1"/>
      <c r="E4" s="1"/>
      <c r="F4" s="1"/>
      <c r="G4" s="1"/>
      <c r="H4" s="1"/>
      <c r="I4" s="1"/>
      <c r="J4" s="1" t="s">
        <v>106</v>
      </c>
      <c r="K4" s="1" t="s">
        <v>52</v>
      </c>
      <c r="L4" s="1" t="s">
        <v>273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105</v>
      </c>
      <c r="AB4" s="1" t="s">
        <v>105</v>
      </c>
      <c r="AC4" s="1" t="s">
        <v>89</v>
      </c>
    </row>
    <row r="5" ht="12">
      <c r="AB5" s="4"/>
    </row>
    <row r="6" spans="1:30" ht="12">
      <c r="A6">
        <v>1</v>
      </c>
      <c r="B6" s="4" t="s">
        <v>283</v>
      </c>
      <c r="G6" t="s">
        <v>15</v>
      </c>
      <c r="J6">
        <v>15</v>
      </c>
      <c r="L6">
        <f>+J6*52</f>
        <v>780</v>
      </c>
      <c r="AA6">
        <f>+SUM(N6:Y6)</f>
        <v>0</v>
      </c>
      <c r="AB6" s="9">
        <f>+AA6/12</f>
        <v>0</v>
      </c>
      <c r="AC6" s="9">
        <f>+(L6*3/6)/L6</f>
        <v>0.5</v>
      </c>
      <c r="AD6" s="9">
        <f>+AB6-AC6</f>
        <v>-0.5</v>
      </c>
    </row>
    <row r="7" spans="1:30" ht="12">
      <c r="A7">
        <f>+A6+1</f>
        <v>2</v>
      </c>
      <c r="B7" s="4" t="s">
        <v>127</v>
      </c>
      <c r="G7" t="s">
        <v>15</v>
      </c>
      <c r="K7">
        <v>180</v>
      </c>
      <c r="L7">
        <v>180</v>
      </c>
      <c r="AA7">
        <f aca="true" t="shared" si="0" ref="AA7:AA24">+SUM(N7:Y7)</f>
        <v>0</v>
      </c>
      <c r="AB7" s="9">
        <f aca="true" t="shared" si="1" ref="AB7:AB24">+AA7/12</f>
        <v>0</v>
      </c>
      <c r="AC7" s="9">
        <f>+P7/L7</f>
        <v>0</v>
      </c>
      <c r="AD7" s="9">
        <v>-0.08</v>
      </c>
    </row>
    <row r="8" spans="1:30" ht="12">
      <c r="A8">
        <f aca="true" t="shared" si="2" ref="A8:A22">+A7+1</f>
        <v>3</v>
      </c>
      <c r="B8" s="4" t="s">
        <v>112</v>
      </c>
      <c r="G8" s="4" t="s">
        <v>17</v>
      </c>
      <c r="K8">
        <v>4</v>
      </c>
      <c r="L8">
        <f>+K8*12</f>
        <v>48</v>
      </c>
      <c r="AA8">
        <f t="shared" si="0"/>
        <v>0</v>
      </c>
      <c r="AB8" s="9">
        <f t="shared" si="1"/>
        <v>0</v>
      </c>
      <c r="AC8" s="9">
        <f aca="true" t="shared" si="3" ref="AC8:AC24">+(L8*3/6)/L8</f>
        <v>0.5</v>
      </c>
      <c r="AD8" s="9">
        <f aca="true" t="shared" si="4" ref="AD8:AD22">+AB8-AC8</f>
        <v>-0.5</v>
      </c>
    </row>
    <row r="9" spans="1:30" ht="12">
      <c r="A9">
        <f t="shared" si="2"/>
        <v>4</v>
      </c>
      <c r="B9" s="4" t="s">
        <v>113</v>
      </c>
      <c r="G9" s="4" t="s">
        <v>17</v>
      </c>
      <c r="K9">
        <v>2</v>
      </c>
      <c r="L9">
        <f>+K9*12</f>
        <v>24</v>
      </c>
      <c r="AA9">
        <f t="shared" si="0"/>
        <v>0</v>
      </c>
      <c r="AB9" s="9">
        <f t="shared" si="1"/>
        <v>0</v>
      </c>
      <c r="AC9" s="9">
        <f t="shared" si="3"/>
        <v>0.5</v>
      </c>
      <c r="AD9" s="9">
        <f t="shared" si="4"/>
        <v>-0.5</v>
      </c>
    </row>
    <row r="10" spans="1:30" ht="12">
      <c r="A10">
        <f t="shared" si="2"/>
        <v>5</v>
      </c>
      <c r="B10" s="4" t="s">
        <v>114</v>
      </c>
      <c r="G10" s="8" t="s">
        <v>17</v>
      </c>
      <c r="J10">
        <v>5</v>
      </c>
      <c r="L10">
        <f>+J10*52</f>
        <v>260</v>
      </c>
      <c r="AA10">
        <f t="shared" si="0"/>
        <v>0</v>
      </c>
      <c r="AB10" s="9">
        <f t="shared" si="1"/>
        <v>0</v>
      </c>
      <c r="AC10" s="9">
        <f t="shared" si="3"/>
        <v>0.5</v>
      </c>
      <c r="AD10" s="9">
        <f t="shared" si="4"/>
        <v>-0.5</v>
      </c>
    </row>
    <row r="11" spans="1:30" ht="12">
      <c r="A11">
        <f t="shared" si="2"/>
        <v>6</v>
      </c>
      <c r="B11" s="4" t="s">
        <v>115</v>
      </c>
      <c r="G11" t="s">
        <v>18</v>
      </c>
      <c r="K11">
        <v>3</v>
      </c>
      <c r="L11">
        <f>+K11*12</f>
        <v>36</v>
      </c>
      <c r="AA11">
        <f t="shared" si="0"/>
        <v>0</v>
      </c>
      <c r="AB11" s="9">
        <f t="shared" si="1"/>
        <v>0</v>
      </c>
      <c r="AC11" s="9">
        <f t="shared" si="3"/>
        <v>0.5</v>
      </c>
      <c r="AD11" s="9">
        <f t="shared" si="4"/>
        <v>-0.5</v>
      </c>
    </row>
    <row r="12" spans="1:30" ht="12">
      <c r="A12">
        <f t="shared" si="2"/>
        <v>7</v>
      </c>
      <c r="B12" s="4" t="s">
        <v>116</v>
      </c>
      <c r="G12" t="s">
        <v>18</v>
      </c>
      <c r="L12">
        <v>4</v>
      </c>
      <c r="AA12">
        <f t="shared" si="0"/>
        <v>0</v>
      </c>
      <c r="AB12" s="9">
        <f t="shared" si="1"/>
        <v>0</v>
      </c>
      <c r="AC12" s="9">
        <f t="shared" si="3"/>
        <v>0.5</v>
      </c>
      <c r="AD12" s="9">
        <f t="shared" si="4"/>
        <v>-0.5</v>
      </c>
    </row>
    <row r="13" spans="1:30" ht="12">
      <c r="A13">
        <f t="shared" si="2"/>
        <v>8</v>
      </c>
      <c r="B13" s="4" t="s">
        <v>284</v>
      </c>
      <c r="G13" t="s">
        <v>15</v>
      </c>
      <c r="J13">
        <v>6</v>
      </c>
      <c r="L13">
        <f>+J13*52</f>
        <v>312</v>
      </c>
      <c r="AA13">
        <f t="shared" si="0"/>
        <v>0</v>
      </c>
      <c r="AB13" s="9">
        <f t="shared" si="1"/>
        <v>0</v>
      </c>
      <c r="AC13" s="9">
        <f t="shared" si="3"/>
        <v>0.5</v>
      </c>
      <c r="AD13" s="9">
        <f t="shared" si="4"/>
        <v>-0.5</v>
      </c>
    </row>
    <row r="14" spans="1:30" ht="12">
      <c r="A14">
        <f t="shared" si="2"/>
        <v>9</v>
      </c>
      <c r="B14" s="4" t="s">
        <v>285</v>
      </c>
      <c r="G14" t="s">
        <v>15</v>
      </c>
      <c r="J14">
        <v>6</v>
      </c>
      <c r="L14">
        <f>+J14*52</f>
        <v>312</v>
      </c>
      <c r="AA14">
        <f t="shared" si="0"/>
        <v>0</v>
      </c>
      <c r="AB14" s="9">
        <f t="shared" si="1"/>
        <v>0</v>
      </c>
      <c r="AC14" s="9">
        <f t="shared" si="3"/>
        <v>0.5</v>
      </c>
      <c r="AD14" s="9">
        <f t="shared" si="4"/>
        <v>-0.5</v>
      </c>
    </row>
    <row r="15" spans="1:30" ht="12">
      <c r="A15">
        <f t="shared" si="2"/>
        <v>10</v>
      </c>
      <c r="B15" s="4" t="s">
        <v>117</v>
      </c>
      <c r="G15" t="s">
        <v>18</v>
      </c>
      <c r="K15">
        <v>1</v>
      </c>
      <c r="L15">
        <f>+K15*12</f>
        <v>12</v>
      </c>
      <c r="AA15">
        <f t="shared" si="0"/>
        <v>0</v>
      </c>
      <c r="AB15" s="9">
        <f t="shared" si="1"/>
        <v>0</v>
      </c>
      <c r="AC15" s="9">
        <f t="shared" si="3"/>
        <v>0.5</v>
      </c>
      <c r="AD15" s="9">
        <f t="shared" si="4"/>
        <v>-0.5</v>
      </c>
    </row>
    <row r="16" spans="1:30" ht="12">
      <c r="A16">
        <f t="shared" si="2"/>
        <v>11</v>
      </c>
      <c r="B16" s="4" t="s">
        <v>118</v>
      </c>
      <c r="G16" t="s">
        <v>236</v>
      </c>
      <c r="L16">
        <v>140</v>
      </c>
      <c r="AA16">
        <f t="shared" si="0"/>
        <v>0</v>
      </c>
      <c r="AB16" s="9">
        <f t="shared" si="1"/>
        <v>0</v>
      </c>
      <c r="AC16" s="9">
        <f t="shared" si="3"/>
        <v>0.5</v>
      </c>
      <c r="AD16" s="9">
        <f t="shared" si="4"/>
        <v>-0.5</v>
      </c>
    </row>
    <row r="17" spans="1:30" s="7" customFormat="1" ht="12">
      <c r="A17">
        <f t="shared" si="2"/>
        <v>12</v>
      </c>
      <c r="B17" s="6" t="s">
        <v>119</v>
      </c>
      <c r="G17" t="s">
        <v>15</v>
      </c>
      <c r="L17" s="7">
        <v>2</v>
      </c>
      <c r="AA17">
        <f t="shared" si="0"/>
        <v>0</v>
      </c>
      <c r="AB17" s="9">
        <f t="shared" si="1"/>
        <v>0</v>
      </c>
      <c r="AC17" s="9">
        <f t="shared" si="3"/>
        <v>0.5</v>
      </c>
      <c r="AD17" s="9">
        <f t="shared" si="4"/>
        <v>-0.5</v>
      </c>
    </row>
    <row r="18" spans="1:30" s="7" customFormat="1" ht="12">
      <c r="A18">
        <f t="shared" si="2"/>
        <v>13</v>
      </c>
      <c r="B18" s="6" t="s">
        <v>120</v>
      </c>
      <c r="G18" t="s">
        <v>15</v>
      </c>
      <c r="L18" s="7">
        <v>2</v>
      </c>
      <c r="AA18">
        <f t="shared" si="0"/>
        <v>0</v>
      </c>
      <c r="AB18" s="9">
        <f t="shared" si="1"/>
        <v>0</v>
      </c>
      <c r="AC18" s="9">
        <f t="shared" si="3"/>
        <v>0.5</v>
      </c>
      <c r="AD18" s="9">
        <f t="shared" si="4"/>
        <v>-0.5</v>
      </c>
    </row>
    <row r="19" spans="1:30" s="7" customFormat="1" ht="12">
      <c r="A19">
        <f t="shared" si="2"/>
        <v>14</v>
      </c>
      <c r="B19" s="6" t="s">
        <v>121</v>
      </c>
      <c r="G19" t="s">
        <v>18</v>
      </c>
      <c r="L19" s="7">
        <v>1</v>
      </c>
      <c r="AA19">
        <f t="shared" si="0"/>
        <v>0</v>
      </c>
      <c r="AB19" s="9">
        <f t="shared" si="1"/>
        <v>0</v>
      </c>
      <c r="AC19" s="9">
        <f t="shared" si="3"/>
        <v>0.5</v>
      </c>
      <c r="AD19" s="9">
        <f t="shared" si="4"/>
        <v>-0.5</v>
      </c>
    </row>
    <row r="20" spans="1:30" s="7" customFormat="1" ht="12">
      <c r="A20">
        <f t="shared" si="2"/>
        <v>15</v>
      </c>
      <c r="B20" s="6" t="s">
        <v>122</v>
      </c>
      <c r="G20" s="4" t="s">
        <v>17</v>
      </c>
      <c r="L20" s="7">
        <v>1</v>
      </c>
      <c r="AA20">
        <f t="shared" si="0"/>
        <v>0</v>
      </c>
      <c r="AB20" s="9">
        <f t="shared" si="1"/>
        <v>0</v>
      </c>
      <c r="AC20" s="9">
        <f t="shared" si="3"/>
        <v>0.5</v>
      </c>
      <c r="AD20" s="9">
        <f t="shared" si="4"/>
        <v>-0.5</v>
      </c>
    </row>
    <row r="21" spans="1:30" s="7" customFormat="1" ht="12">
      <c r="A21">
        <f t="shared" si="2"/>
        <v>16</v>
      </c>
      <c r="B21" s="6" t="s">
        <v>123</v>
      </c>
      <c r="G21" t="s">
        <v>18</v>
      </c>
      <c r="L21" s="7">
        <v>1</v>
      </c>
      <c r="AA21">
        <f t="shared" si="0"/>
        <v>0</v>
      </c>
      <c r="AB21" s="9">
        <f t="shared" si="1"/>
        <v>0</v>
      </c>
      <c r="AC21" s="9">
        <f t="shared" si="3"/>
        <v>0.5</v>
      </c>
      <c r="AD21" s="9">
        <f t="shared" si="4"/>
        <v>-0.5</v>
      </c>
    </row>
    <row r="22" spans="1:30" s="7" customFormat="1" ht="12">
      <c r="A22">
        <f t="shared" si="2"/>
        <v>17</v>
      </c>
      <c r="B22" s="6" t="s">
        <v>124</v>
      </c>
      <c r="G22" s="4" t="s">
        <v>17</v>
      </c>
      <c r="L22" s="7">
        <v>4</v>
      </c>
      <c r="AA22">
        <f t="shared" si="0"/>
        <v>0</v>
      </c>
      <c r="AB22" s="9">
        <f t="shared" si="1"/>
        <v>0</v>
      </c>
      <c r="AC22" s="9">
        <f t="shared" si="3"/>
        <v>0.5</v>
      </c>
      <c r="AD22" s="9">
        <f t="shared" si="4"/>
        <v>-0.5</v>
      </c>
    </row>
    <row r="23" spans="1:30" s="7" customFormat="1" ht="12">
      <c r="A23">
        <v>18</v>
      </c>
      <c r="B23" s="6" t="s">
        <v>286</v>
      </c>
      <c r="G23" s="4" t="s">
        <v>17</v>
      </c>
      <c r="J23" s="7">
        <v>2</v>
      </c>
      <c r="L23">
        <f>+J23*52</f>
        <v>104</v>
      </c>
      <c r="AA23">
        <f t="shared" si="0"/>
        <v>0</v>
      </c>
      <c r="AB23" s="9">
        <f t="shared" si="1"/>
        <v>0</v>
      </c>
      <c r="AC23" s="9">
        <f t="shared" si="3"/>
        <v>0.5</v>
      </c>
      <c r="AD23" s="9"/>
    </row>
    <row r="24" spans="1:30" s="7" customFormat="1" ht="12">
      <c r="A24">
        <v>19</v>
      </c>
      <c r="B24" s="6" t="s">
        <v>287</v>
      </c>
      <c r="G24" t="s">
        <v>236</v>
      </c>
      <c r="J24" s="7">
        <v>3.5</v>
      </c>
      <c r="L24">
        <f>+J24*52</f>
        <v>182</v>
      </c>
      <c r="AA24">
        <f t="shared" si="0"/>
        <v>0</v>
      </c>
      <c r="AB24" s="9">
        <f t="shared" si="1"/>
        <v>0</v>
      </c>
      <c r="AC24" s="9">
        <f t="shared" si="3"/>
        <v>0.5</v>
      </c>
      <c r="AD24" s="9"/>
    </row>
    <row r="25" s="7" customFormat="1" ht="12">
      <c r="B25" s="6"/>
    </row>
    <row r="27" ht="12">
      <c r="B27" s="1" t="s">
        <v>0</v>
      </c>
    </row>
    <row r="28" ht="12">
      <c r="B28" s="4"/>
    </row>
    <row r="30" spans="1:30" ht="12">
      <c r="A30">
        <v>20</v>
      </c>
      <c r="B30" s="4" t="s">
        <v>125</v>
      </c>
      <c r="G30" t="s">
        <v>20</v>
      </c>
      <c r="K30" s="7"/>
      <c r="L30">
        <v>10</v>
      </c>
      <c r="AA30">
        <f aca="true" t="shared" si="5" ref="AA30:AA36">+SUM(N30:Y30)</f>
        <v>0</v>
      </c>
      <c r="AB30" s="9">
        <f aca="true" t="shared" si="6" ref="AB30:AB36">+AA30/L30</f>
        <v>0</v>
      </c>
      <c r="AC30" s="9">
        <f aca="true" t="shared" si="7" ref="AC30:AC36">+(L30*3/6)/L30</f>
        <v>0.5</v>
      </c>
      <c r="AD30" s="9">
        <f aca="true" t="shared" si="8" ref="AD30:AD36">+AB30-AC30</f>
        <v>-0.5</v>
      </c>
    </row>
    <row r="31" spans="1:30" ht="12">
      <c r="A31">
        <f aca="true" t="shared" si="9" ref="A31:A36">+A30+1</f>
        <v>21</v>
      </c>
      <c r="B31" s="4" t="s">
        <v>289</v>
      </c>
      <c r="G31" t="s">
        <v>20</v>
      </c>
      <c r="L31">
        <v>2</v>
      </c>
      <c r="AA31">
        <f t="shared" si="5"/>
        <v>0</v>
      </c>
      <c r="AB31" s="9">
        <f t="shared" si="6"/>
        <v>0</v>
      </c>
      <c r="AC31" s="9">
        <f t="shared" si="7"/>
        <v>0.5</v>
      </c>
      <c r="AD31" s="9">
        <f t="shared" si="8"/>
        <v>-0.5</v>
      </c>
    </row>
    <row r="32" spans="1:30" ht="12">
      <c r="A32">
        <f t="shared" si="9"/>
        <v>22</v>
      </c>
      <c r="B32" s="4" t="s">
        <v>290</v>
      </c>
      <c r="G32" t="s">
        <v>20</v>
      </c>
      <c r="K32">
        <v>4</v>
      </c>
      <c r="L32">
        <f>+K32*12</f>
        <v>48</v>
      </c>
      <c r="AA32">
        <f t="shared" si="5"/>
        <v>0</v>
      </c>
      <c r="AB32" s="9">
        <f t="shared" si="6"/>
        <v>0</v>
      </c>
      <c r="AC32" s="9">
        <f t="shared" si="7"/>
        <v>0.5</v>
      </c>
      <c r="AD32" s="9">
        <f t="shared" si="8"/>
        <v>-0.5</v>
      </c>
    </row>
    <row r="33" spans="1:30" ht="12">
      <c r="A33">
        <f t="shared" si="9"/>
        <v>23</v>
      </c>
      <c r="B33" s="4" t="s">
        <v>126</v>
      </c>
      <c r="G33" t="s">
        <v>20</v>
      </c>
      <c r="L33">
        <v>24</v>
      </c>
      <c r="AA33">
        <f t="shared" si="5"/>
        <v>0</v>
      </c>
      <c r="AB33" s="10">
        <f t="shared" si="6"/>
        <v>0</v>
      </c>
      <c r="AC33" s="9">
        <f t="shared" si="7"/>
        <v>0.5</v>
      </c>
      <c r="AD33" s="9">
        <f t="shared" si="8"/>
        <v>-0.5</v>
      </c>
    </row>
    <row r="34" spans="1:30" ht="12">
      <c r="A34">
        <f t="shared" si="9"/>
        <v>24</v>
      </c>
      <c r="B34" s="4" t="s">
        <v>291</v>
      </c>
      <c r="G34" s="4" t="s">
        <v>107</v>
      </c>
      <c r="J34">
        <v>3</v>
      </c>
      <c r="L34">
        <f>+J34*52</f>
        <v>156</v>
      </c>
      <c r="AA34">
        <f t="shared" si="5"/>
        <v>0</v>
      </c>
      <c r="AB34" s="9">
        <f t="shared" si="6"/>
        <v>0</v>
      </c>
      <c r="AC34" s="9">
        <f t="shared" si="7"/>
        <v>0.5</v>
      </c>
      <c r="AD34" s="9">
        <f t="shared" si="8"/>
        <v>-0.5</v>
      </c>
    </row>
    <row r="35" spans="1:30" ht="12">
      <c r="A35">
        <f t="shared" si="9"/>
        <v>25</v>
      </c>
      <c r="B35" s="4" t="s">
        <v>210</v>
      </c>
      <c r="G35" t="s">
        <v>20</v>
      </c>
      <c r="K35">
        <v>12</v>
      </c>
      <c r="L35">
        <f>+K35*12</f>
        <v>144</v>
      </c>
      <c r="AA35">
        <f t="shared" si="5"/>
        <v>0</v>
      </c>
      <c r="AB35" s="9">
        <f t="shared" si="6"/>
        <v>0</v>
      </c>
      <c r="AC35" s="9">
        <f t="shared" si="7"/>
        <v>0.5</v>
      </c>
      <c r="AD35" s="9">
        <f t="shared" si="8"/>
        <v>-0.5</v>
      </c>
    </row>
    <row r="36" spans="1:30" ht="12">
      <c r="A36">
        <f t="shared" si="9"/>
        <v>26</v>
      </c>
      <c r="B36" s="4" t="s">
        <v>288</v>
      </c>
      <c r="G36" t="s">
        <v>20</v>
      </c>
      <c r="L36">
        <v>45</v>
      </c>
      <c r="AA36">
        <f t="shared" si="5"/>
        <v>0</v>
      </c>
      <c r="AB36" s="9">
        <f t="shared" si="6"/>
        <v>0</v>
      </c>
      <c r="AC36" s="9">
        <f t="shared" si="7"/>
        <v>0.5</v>
      </c>
      <c r="AD36" s="9">
        <f t="shared" si="8"/>
        <v>-0.5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Coddington Advisory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2kadmin</dc:creator>
  <cp:keywords/>
  <dc:description/>
  <cp:lastModifiedBy>Hugh Massie</cp:lastModifiedBy>
  <cp:lastPrinted>2023-01-01T17:02:37Z</cp:lastPrinted>
  <dcterms:created xsi:type="dcterms:W3CDTF">2006-02-12T14:14:02Z</dcterms:created>
  <dcterms:modified xsi:type="dcterms:W3CDTF">2023-01-01T19:05:52Z</dcterms:modified>
  <cp:category/>
  <cp:version/>
  <cp:contentType/>
  <cp:contentStatus/>
</cp:coreProperties>
</file>